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<sst xmlns="http://schemas.openxmlformats.org/spreadsheetml/2006/main" count="35" uniqueCount="29">
  <si>
    <t xml:space="preserve">State</t>
  </si>
  <si>
    <t xml:space="preserve"># Presidential Vote (D) 2008 (Obama)</t>
  </si>
  <si>
    <t xml:space="preserve">% (D)</t>
  </si>
  <si>
    <t xml:space="preserve"># Presidential Vote (R) 2008 (McCain)</t>
  </si>
  <si>
    <t xml:space="preserve">% (R)</t>
  </si>
  <si>
    <t xml:space="preserve"># Presidential Vote (D) 2012 (Obama)</t>
  </si>
  <si>
    <t xml:space="preserve"># Presidential Vote (R) 2012 (Romney)</t>
  </si>
  <si>
    <t xml:space="preserve"># Presidential Vote (D) 2016 (Clinton)</t>
  </si>
  <si>
    <t xml:space="preserve"># Presidential Vote (R) 2016 (Trump)</t>
  </si>
  <si>
    <t xml:space="preserve"># Presidential Vote (D) 2020 (Biden)</t>
  </si>
  <si>
    <t xml:space="preserve"># Presidential Vote (R) 2020 (Trump)</t>
  </si>
  <si>
    <t xml:space="preserve">Total Population 2020</t>
  </si>
  <si>
    <t xml:space="preserve">(Source 2020 US Census) Men</t>
  </si>
  <si>
    <t xml:space="preserve">% Men</t>
  </si>
  <si>
    <t xml:space="preserve">(Source 2020 US Census) Women</t>
  </si>
  <si>
    <t xml:space="preserve">% Women</t>
  </si>
  <si>
    <t xml:space="preserve">% W/M Difference</t>
  </si>
  <si>
    <t xml:space="preserve">(Combined Census Data) Age=15-34</t>
  </si>
  <si>
    <t xml:space="preserve">(Combined Census Data) Age= 35-54</t>
  </si>
  <si>
    <t xml:space="preserve">(Combined Census Data) Age=55-64</t>
  </si>
  <si>
    <t xml:space="preserve">(Combined Census Data) Age=65-Over</t>
  </si>
  <si>
    <t xml:space="preserve">Median Age</t>
  </si>
  <si>
    <t xml:space="preserve">AZ</t>
  </si>
  <si>
    <t xml:space="preserve">GA</t>
  </si>
  <si>
    <t xml:space="preserve">MI</t>
  </si>
  <si>
    <t xml:space="preserve">NC</t>
  </si>
  <si>
    <t xml:space="preserve">NV</t>
  </si>
  <si>
    <t xml:space="preserve">PA</t>
  </si>
  <si>
    <t xml:space="preserve">WI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</si>
</sst>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sz val="12"/>
      <color rgb="FF3465A4"/>
      <name val="Calibri"/>
      <family val="2"/>
      <charset val="1"/>
    </font>
    <font>
      <b val="true"/>
      <sz val="12"/>
      <color rgb="FFF10D0C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8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pane xSplit="1" ySplit="1" topLeftCell="W6" activePane="bottomRight" state="frozen"/>
      <selection pane="topLeft" activeCell="A1" activeCellId="0" sqref="A1"/>
      <selection pane="topRight" activeCell="W1" activeCellId="0" sqref="W1"/>
      <selection pane="bottomLeft" activeCell="A6" activeCellId="0" sqref="A6"/>
      <selection pane="bottomRight" activeCell="AB8" activeCellId="0" sqref="AB8"/>
    </sheetView>
  </sheetViews>
  <sheetFormatPr defaultColWidth="11.53515625" defaultRowHeight="15" zeroHeight="false" outlineLevelRow="0" outlineLevelCol="0"/>
  <cols>
    <col collapsed="false" customWidth="false" hidden="false" outlineLevel="0" max="1" min="1" style="1" width="11.53"/>
    <col collapsed="false" customWidth="true" hidden="false" outlineLevel="0" max="2" min="2" style="2" width="12.3"/>
    <col collapsed="false" customWidth="false" hidden="false" outlineLevel="0" max="3" min="3" style="1" width="11.53"/>
    <col collapsed="false" customWidth="false" hidden="false" outlineLevel="0" max="21" min="4" style="2" width="11.53"/>
    <col collapsed="false" customWidth="true" hidden="false" outlineLevel="0" max="23" min="22" style="2" width="13.91"/>
    <col collapsed="false" customWidth="true" hidden="false" outlineLevel="0" max="24" min="24" style="1" width="13.91"/>
    <col collapsed="false" customWidth="true" hidden="false" outlineLevel="0" max="25" min="25" style="1" width="12.51"/>
    <col collapsed="false" customWidth="true" hidden="false" outlineLevel="0" max="26" min="26" style="1" width="12.62"/>
    <col collapsed="false" customWidth="true" hidden="false" outlineLevel="0" max="27" min="27" style="1" width="14.12"/>
    <col collapsed="false" customWidth="false" hidden="false" outlineLevel="0" max="28" min="28" style="1" width="11.53"/>
    <col collapsed="false" customWidth="false" hidden="false" outlineLevel="0" max="16384" min="29" style="2" width="11.53"/>
  </cols>
  <sheetData>
    <row r="1" s="1" customFormat="true" ht="61.1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2</v>
      </c>
      <c r="H1" s="4" t="s">
        <v>6</v>
      </c>
      <c r="I1" s="4" t="s">
        <v>4</v>
      </c>
      <c r="J1" s="4" t="s">
        <v>7</v>
      </c>
      <c r="K1" s="4" t="s">
        <v>2</v>
      </c>
      <c r="L1" s="4" t="s">
        <v>8</v>
      </c>
      <c r="M1" s="4" t="s">
        <v>4</v>
      </c>
      <c r="N1" s="4" t="s">
        <v>9</v>
      </c>
      <c r="O1" s="4" t="s">
        <v>2</v>
      </c>
      <c r="P1" s="4" t="s">
        <v>10</v>
      </c>
      <c r="Q1" s="4" t="s">
        <v>4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  <c r="W1" s="4" t="s">
        <v>16</v>
      </c>
      <c r="X1" s="4" t="s">
        <v>17</v>
      </c>
      <c r="Y1" s="4" t="s">
        <v>18</v>
      </c>
      <c r="Z1" s="4" t="s">
        <v>19</v>
      </c>
      <c r="AA1" s="4" t="s">
        <v>20</v>
      </c>
      <c r="AB1" s="1" t="s">
        <v>21</v>
      </c>
    </row>
    <row r="2" customFormat="false" ht="15" hidden="false" customHeight="false" outlineLevel="0" collapsed="false">
      <c r="A2" s="1" t="s">
        <v>22</v>
      </c>
      <c r="B2" s="5" t="n">
        <v>1230111</v>
      </c>
      <c r="C2" s="6" t="n">
        <v>0.4491</v>
      </c>
      <c r="D2" s="7" t="n">
        <v>1034707</v>
      </c>
      <c r="E2" s="8" t="n">
        <v>0.5339</v>
      </c>
      <c r="F2" s="5" t="n">
        <v>1025232</v>
      </c>
      <c r="G2" s="9" t="n">
        <v>0.4459</v>
      </c>
      <c r="H2" s="7" t="n">
        <v>1233654</v>
      </c>
      <c r="I2" s="10" t="n">
        <v>0.5365</v>
      </c>
      <c r="J2" s="5" t="n">
        <v>1161167</v>
      </c>
      <c r="K2" s="9" t="n">
        <v>0.4458</v>
      </c>
      <c r="L2" s="7" t="n">
        <v>1252401</v>
      </c>
      <c r="M2" s="10" t="n">
        <v>0.4808</v>
      </c>
      <c r="N2" s="7" t="n">
        <v>1672143</v>
      </c>
      <c r="O2" s="10" t="n">
        <v>0.4936</v>
      </c>
      <c r="P2" s="5" t="n">
        <v>1661686</v>
      </c>
      <c r="Q2" s="9" t="n">
        <v>0.4906</v>
      </c>
      <c r="R2" s="11" t="n">
        <v>7151502</v>
      </c>
      <c r="S2" s="12" t="n">
        <v>3678381</v>
      </c>
      <c r="T2" s="13" t="n">
        <f aca="false">S2/R2</f>
        <v>0.514350831475682</v>
      </c>
      <c r="U2" s="2" t="n">
        <v>3680816</v>
      </c>
      <c r="V2" s="13" t="n">
        <f aca="false">U2/R2</f>
        <v>0.514691319389969</v>
      </c>
      <c r="W2" s="13" t="n">
        <f aca="false">V2-T2</f>
        <v>0.000340487914287091</v>
      </c>
      <c r="X2" s="1" t="n">
        <f aca="false">487734+522484+1018691</f>
        <v>2028909</v>
      </c>
      <c r="Y2" s="1" t="n">
        <f aca="false">926470+855266</f>
        <v>1781736</v>
      </c>
      <c r="Z2" s="1" t="n">
        <f aca="false">414587+45688</f>
        <v>460275</v>
      </c>
      <c r="AA2" s="1" t="n">
        <f aca="false">781078+471625+129251</f>
        <v>1381954</v>
      </c>
      <c r="AB2" s="1" t="n">
        <v>38.8</v>
      </c>
    </row>
    <row r="3" customFormat="false" ht="15" hidden="false" customHeight="false" outlineLevel="0" collapsed="false">
      <c r="A3" s="1" t="s">
        <v>23</v>
      </c>
      <c r="B3" s="7" t="n">
        <v>2048759</v>
      </c>
      <c r="C3" s="10" t="n">
        <v>0.521</v>
      </c>
      <c r="D3" s="5" t="n">
        <v>1844123</v>
      </c>
      <c r="E3" s="9" t="n">
        <v>0.469</v>
      </c>
      <c r="F3" s="7" t="n">
        <v>2078688</v>
      </c>
      <c r="G3" s="10" t="n">
        <v>0.533</v>
      </c>
      <c r="H3" s="5" t="n">
        <v>1773827</v>
      </c>
      <c r="I3" s="9" t="n">
        <v>0.4548</v>
      </c>
      <c r="J3" s="5" t="n">
        <v>1877963</v>
      </c>
      <c r="K3" s="9" t="n">
        <v>0.4529</v>
      </c>
      <c r="L3" s="7" t="n">
        <v>2089104</v>
      </c>
      <c r="M3" s="10" t="n">
        <v>0.5038</v>
      </c>
      <c r="N3" s="7" t="n">
        <v>2473633</v>
      </c>
      <c r="O3" s="10" t="n">
        <v>0.4947</v>
      </c>
      <c r="P3" s="5" t="n">
        <v>2461854</v>
      </c>
      <c r="Q3" s="9" t="n">
        <v>0.4924</v>
      </c>
      <c r="R3" s="12" t="n">
        <v>10711908</v>
      </c>
      <c r="S3" s="12" t="n">
        <v>5323951</v>
      </c>
      <c r="T3" s="13" t="n">
        <f aca="false">S3/R3</f>
        <v>0.497012390322994</v>
      </c>
      <c r="U3" s="2" t="n">
        <v>5588925</v>
      </c>
      <c r="V3" s="13" t="n">
        <f aca="false">U3/R3</f>
        <v>0.521748786490698</v>
      </c>
      <c r="W3" s="13" t="n">
        <f aca="false">V3-T3</f>
        <v>0.0247363961677042</v>
      </c>
      <c r="X3" s="1" t="n">
        <f aca="false">762949+771563+730956+753041</f>
        <v>3018509</v>
      </c>
      <c r="Y3" s="1" t="n">
        <f aca="false">731011+738039+722486</f>
        <v>2191536</v>
      </c>
      <c r="Z3" s="1" t="n">
        <f aca="false">681208+655201</f>
        <v>1336409</v>
      </c>
      <c r="AA3" s="1" t="n">
        <f aca="false">541143+457415+317660+184649+143408</f>
        <v>1644275</v>
      </c>
      <c r="AB3" s="1" t="n">
        <v>37.6</v>
      </c>
    </row>
    <row r="4" customFormat="false" ht="15" hidden="false" customHeight="false" outlineLevel="0" collapsed="false">
      <c r="A4" s="1" t="s">
        <v>24</v>
      </c>
      <c r="B4" s="7" t="n">
        <v>2867680</v>
      </c>
      <c r="C4" s="10" t="n">
        <v>0.5733</v>
      </c>
      <c r="D4" s="5" t="n">
        <v>2044405</v>
      </c>
      <c r="E4" s="9" t="n">
        <v>0.4089</v>
      </c>
      <c r="F4" s="7" t="n">
        <v>2564569</v>
      </c>
      <c r="G4" s="10" t="n">
        <v>0.5404</v>
      </c>
      <c r="H4" s="5" t="n">
        <v>2115256</v>
      </c>
      <c r="I4" s="9" t="n">
        <v>0.4458</v>
      </c>
      <c r="J4" s="5" t="n">
        <v>2268839</v>
      </c>
      <c r="K4" s="9" t="n">
        <v>0.4727</v>
      </c>
      <c r="L4" s="7" t="n">
        <v>2279543</v>
      </c>
      <c r="M4" s="10" t="n">
        <v>0.475</v>
      </c>
      <c r="N4" s="7" t="n">
        <v>2804040</v>
      </c>
      <c r="O4" s="10" t="n">
        <v>0.5062</v>
      </c>
      <c r="P4" s="5" t="n">
        <v>2649852</v>
      </c>
      <c r="Q4" s="9" t="n">
        <v>0.4784</v>
      </c>
      <c r="R4" s="12" t="n">
        <v>10034118</v>
      </c>
      <c r="S4" s="12" t="n">
        <v>4979089</v>
      </c>
      <c r="T4" s="13" t="n">
        <f aca="false">S4/R4</f>
        <v>0.496215910556364</v>
      </c>
      <c r="U4" s="2" t="n">
        <v>5055029</v>
      </c>
      <c r="V4" s="13" t="n">
        <f aca="false">U4/R4</f>
        <v>0.503784089443636</v>
      </c>
      <c r="W4" s="13" t="n">
        <f aca="false">V4-T4</f>
        <v>0.0075681788872724</v>
      </c>
      <c r="X4" s="1" t="n">
        <f aca="false">643459+687971+648661+666712</f>
        <v>2646803</v>
      </c>
      <c r="Y4" s="1" t="n">
        <f aca="false">611173+608035+562636</f>
        <v>1781844</v>
      </c>
      <c r="Z4" s="1" t="n">
        <f aca="false">649226+715940</f>
        <v>1365166</v>
      </c>
      <c r="AA4" s="1" t="n">
        <f aca="false">619018+504542+336257+216443+201302</f>
        <v>1877562</v>
      </c>
      <c r="AB4" s="1" t="n">
        <v>40.3</v>
      </c>
    </row>
    <row r="5" customFormat="false" ht="15" hidden="false" customHeight="false" outlineLevel="0" collapsed="false">
      <c r="A5" s="1" t="s">
        <v>25</v>
      </c>
      <c r="B5" s="7" t="n">
        <v>2142651</v>
      </c>
      <c r="C5" s="10" t="n">
        <v>0.497</v>
      </c>
      <c r="D5" s="5" t="n">
        <v>2128474</v>
      </c>
      <c r="E5" s="9" t="n">
        <v>0.4938</v>
      </c>
      <c r="F5" s="7" t="n">
        <v>2270395</v>
      </c>
      <c r="G5" s="10" t="n">
        <v>0.5039</v>
      </c>
      <c r="H5" s="5" t="n">
        <v>2178391</v>
      </c>
      <c r="I5" s="9" t="n">
        <v>0.4835</v>
      </c>
      <c r="J5" s="5" t="n">
        <v>2189316</v>
      </c>
      <c r="K5" s="9" t="n">
        <v>0.4617</v>
      </c>
      <c r="L5" s="7" t="n">
        <v>2362631</v>
      </c>
      <c r="M5" s="10" t="n">
        <v>0.4983</v>
      </c>
      <c r="N5" s="5" t="n">
        <v>2684292</v>
      </c>
      <c r="O5" s="9" t="n">
        <v>0.4859</v>
      </c>
      <c r="P5" s="7" t="n">
        <v>2758775</v>
      </c>
      <c r="Q5" s="10" t="n">
        <v>0.4993</v>
      </c>
      <c r="R5" s="12" t="n">
        <v>10698973</v>
      </c>
      <c r="S5" s="12" t="n">
        <v>5469181</v>
      </c>
      <c r="T5" s="13" t="n">
        <f aca="false">U5/R5</f>
        <v>0.48881252434229</v>
      </c>
      <c r="U5" s="2" t="n">
        <v>5229792</v>
      </c>
      <c r="V5" s="13" t="n">
        <f aca="false">S5/R5</f>
        <v>0.51118747565771</v>
      </c>
      <c r="W5" s="13" t="n">
        <f aca="false">V5-T5</f>
        <v>0.0223749513154206</v>
      </c>
      <c r="X5" s="1" t="n">
        <f aca="false">704046+738731+694675+725754</f>
        <v>2863206</v>
      </c>
      <c r="Y5" s="1" t="n">
        <f aca="false">706955+669729+649203+696691</f>
        <v>2722578</v>
      </c>
      <c r="Z5" s="1" t="n">
        <f aca="false">664013+698486</f>
        <v>1362499</v>
      </c>
      <c r="AA5" s="1" t="n">
        <f aca="false">603440+512328+367035+209727+174084</f>
        <v>1866614</v>
      </c>
      <c r="AB5" s="1" t="n">
        <v>39.2</v>
      </c>
    </row>
    <row r="6" customFormat="false" ht="15" hidden="false" customHeight="false" outlineLevel="0" collapsed="false">
      <c r="A6" s="1" t="s">
        <v>26</v>
      </c>
      <c r="B6" s="7" t="n">
        <v>533736</v>
      </c>
      <c r="C6" s="10" t="n">
        <v>0.5515</v>
      </c>
      <c r="D6" s="5" t="n">
        <v>412827</v>
      </c>
      <c r="E6" s="9" t="n">
        <v>0.4265</v>
      </c>
      <c r="F6" s="7" t="n">
        <v>531373</v>
      </c>
      <c r="G6" s="10" t="n">
        <v>0.5236</v>
      </c>
      <c r="H6" s="5" t="n">
        <v>463567</v>
      </c>
      <c r="I6" s="9" t="n">
        <v>0.4568</v>
      </c>
      <c r="J6" s="7" t="n">
        <v>539260</v>
      </c>
      <c r="K6" s="10" t="n">
        <v>0.4792</v>
      </c>
      <c r="L6" s="5" t="n">
        <v>512058</v>
      </c>
      <c r="M6" s="9" t="n">
        <v>0.455</v>
      </c>
      <c r="N6" s="7" t="n">
        <v>703486</v>
      </c>
      <c r="O6" s="10" t="n">
        <v>0.5006</v>
      </c>
      <c r="P6" s="5" t="n">
        <v>669890</v>
      </c>
      <c r="Q6" s="9" t="n">
        <v>0.4767</v>
      </c>
      <c r="R6" s="2" t="n">
        <v>3177772</v>
      </c>
      <c r="S6" s="2" t="n">
        <v>1599922</v>
      </c>
      <c r="T6" s="13" t="n">
        <f aca="false">S6/R6</f>
        <v>0.503472873447183</v>
      </c>
      <c r="U6" s="2" t="n">
        <v>1577850</v>
      </c>
      <c r="V6" s="13" t="n">
        <f aca="false">U6/R6</f>
        <v>0.496527126552818</v>
      </c>
      <c r="W6" s="13" t="n">
        <f aca="false">V6-T6</f>
        <v>-0.006945746894365</v>
      </c>
      <c r="X6" s="1" t="n">
        <f aca="false">193726+194836+218034+238388</f>
        <v>844984</v>
      </c>
      <c r="Y6" s="1" t="n">
        <f aca="false">222782+218012+193057+204196</f>
        <v>838047</v>
      </c>
      <c r="Z6" s="1" t="n">
        <f aca="false">198602+192290</f>
        <v>390892</v>
      </c>
      <c r="AA6" s="1" t="n">
        <f aca="false">174850+149909+109694+61280+42758</f>
        <v>538491</v>
      </c>
      <c r="AB6" s="14" t="n">
        <v>39</v>
      </c>
    </row>
    <row r="7" customFormat="false" ht="15" hidden="false" customHeight="false" outlineLevel="0" collapsed="false">
      <c r="A7" s="1" t="s">
        <v>27</v>
      </c>
      <c r="B7" s="7" t="n">
        <v>3276363</v>
      </c>
      <c r="C7" s="10" t="n">
        <v>0.5447</v>
      </c>
      <c r="D7" s="5" t="n">
        <v>2655885</v>
      </c>
      <c r="E7" s="9" t="n">
        <v>0.4415</v>
      </c>
      <c r="F7" s="7" t="n">
        <v>2990274</v>
      </c>
      <c r="G7" s="10" t="n">
        <v>0.5197</v>
      </c>
      <c r="H7" s="5" t="n">
        <v>2680434</v>
      </c>
      <c r="I7" s="9" t="n">
        <v>0.4659</v>
      </c>
      <c r="J7" s="5" t="n">
        <v>2926441</v>
      </c>
      <c r="K7" s="9" t="n">
        <v>0.4746</v>
      </c>
      <c r="L7" s="7" t="n">
        <v>2970733</v>
      </c>
      <c r="M7" s="10" t="n">
        <v>0.4818</v>
      </c>
      <c r="N7" s="7" t="n">
        <v>3458229</v>
      </c>
      <c r="O7" s="10" t="n">
        <v>0.5001</v>
      </c>
      <c r="P7" s="5" t="n">
        <v>3377674</v>
      </c>
      <c r="Q7" s="9" t="n">
        <v>0.4884</v>
      </c>
      <c r="R7" s="2" t="n">
        <v>12972008</v>
      </c>
      <c r="S7" s="2" t="n">
        <v>6399830</v>
      </c>
      <c r="T7" s="13" t="n">
        <f aca="false">S7/R7</f>
        <v>0.493356926699398</v>
      </c>
      <c r="U7" s="2" t="n">
        <v>6572178</v>
      </c>
      <c r="V7" s="13" t="n">
        <f aca="false">U7/R7</f>
        <v>0.506643073300602</v>
      </c>
      <c r="W7" s="13" t="n">
        <f aca="false">V7-T7</f>
        <v>0.0132861466012046</v>
      </c>
      <c r="X7" s="1" t="n">
        <f aca="false">841351+829180+803919+873402</f>
        <v>3347852</v>
      </c>
      <c r="Y7" s="1" t="n">
        <f aca="false">830928+792644+723451+818012</f>
        <v>3165035</v>
      </c>
      <c r="Z7" s="1" t="n">
        <f aca="false">847170+923164</f>
        <v>1770334</v>
      </c>
      <c r="AA7" s="1" t="n">
        <f aca="false">813798+654025+476780+294304+300147</f>
        <v>2539054</v>
      </c>
      <c r="AB7" s="1" t="n">
        <v>40.9</v>
      </c>
    </row>
    <row r="8" customFormat="false" ht="15" hidden="false" customHeight="false" outlineLevel="0" collapsed="false">
      <c r="A8" s="1" t="s">
        <v>28</v>
      </c>
      <c r="B8" s="7" t="n">
        <v>1677211</v>
      </c>
      <c r="C8" s="10" t="n">
        <v>0.5622</v>
      </c>
      <c r="D8" s="5" t="n">
        <v>1262393</v>
      </c>
      <c r="E8" s="9" t="n">
        <v>0.4231</v>
      </c>
      <c r="F8" s="7" t="n">
        <v>1620985</v>
      </c>
      <c r="G8" s="10" t="n">
        <v>0.5283</v>
      </c>
      <c r="H8" s="5" t="n">
        <v>1407966</v>
      </c>
      <c r="I8" s="9" t="n">
        <v>0.4589</v>
      </c>
      <c r="J8" s="5" t="n">
        <v>1382536</v>
      </c>
      <c r="K8" s="9" t="n">
        <v>0.4645</v>
      </c>
      <c r="L8" s="7" t="n">
        <v>1405284</v>
      </c>
      <c r="M8" s="10" t="n">
        <v>0.4722</v>
      </c>
      <c r="N8" s="7" t="n">
        <v>1630866</v>
      </c>
      <c r="O8" s="10" t="n">
        <v>0.4945</v>
      </c>
      <c r="P8" s="5" t="n">
        <v>1610184</v>
      </c>
      <c r="Q8" s="9" t="n">
        <v>0.4882</v>
      </c>
      <c r="R8" s="2" t="n">
        <v>5892539</v>
      </c>
      <c r="S8" s="2" t="n">
        <v>2958771</v>
      </c>
      <c r="T8" s="13" t="n">
        <f aca="false">S8/R8</f>
        <v>0.502121581206336</v>
      </c>
      <c r="U8" s="2" t="n">
        <v>2933768</v>
      </c>
      <c r="V8" s="13" t="n">
        <f aca="false">U8/R8</f>
        <v>0.497878418793664</v>
      </c>
      <c r="W8" s="13" t="n">
        <f aca="false">V8-T8</f>
        <v>-0.00424316241267131</v>
      </c>
      <c r="X8" s="1" t="n">
        <f aca="false">385002+407006+366161+367568</f>
        <v>1525737</v>
      </c>
      <c r="Y8" s="1" t="n">
        <f aca="false">376608+366385+328127+364381</f>
        <v>1435501</v>
      </c>
      <c r="Z8" s="1" t="n">
        <f aca="false">392381+424503</f>
        <v>816884</v>
      </c>
      <c r="AA8" s="1" t="n">
        <f aca="false">368769+289697+199492+125211+119217</f>
        <v>1102386</v>
      </c>
      <c r="AB8" s="1" t="n">
        <v>40.4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2024-09-09T06:53:28Z</dcterms:created>
  <dc:creator/>
  <dc:description/>
  <dc:language>en-US</dc:language>
  <cp:lastModifiedBy/>
  <dcterms:modified xsi:type="dcterms:W3CDTF">2024-09-09T21:37:53Z</dcterms:modified>
  <cp:revision>5</cp:revision>
  <dc:subject/>
  <dc:title/>
</cp:coreProperties>
</file>