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OneDrive\Documents\Checks &amp; Balances\Players Page\"/>
    </mc:Choice>
  </mc:AlternateContent>
  <xr:revisionPtr revIDLastSave="0" documentId="8_{27DCB597-F819-41EF-90D3-B37BFD9EB48A}" xr6:coauthVersionLast="47" xr6:coauthVersionMax="47" xr10:uidLastSave="{00000000-0000-0000-0000-000000000000}"/>
  <bookViews>
    <workbookView xWindow="-120" yWindow="-120" windowWidth="29040" windowHeight="15840" xr2:uid="{048E7BDF-C919-4AE2-AA38-00FD4D08244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M28" i="1"/>
  <c r="K28" i="1"/>
  <c r="L29" i="1"/>
  <c r="K29" i="1"/>
  <c r="J29" i="1"/>
  <c r="I29" i="1"/>
  <c r="C29" i="1"/>
  <c r="C28" i="1"/>
  <c r="I28" i="1"/>
  <c r="E29" i="1"/>
  <c r="E28" i="1"/>
  <c r="D28" i="1"/>
  <c r="D29" i="1"/>
  <c r="J4" i="1"/>
  <c r="J6" i="1"/>
  <c r="J7" i="1"/>
  <c r="J9" i="1"/>
  <c r="J11" i="1"/>
  <c r="J12" i="1"/>
  <c r="J14" i="1"/>
  <c r="J16" i="1"/>
  <c r="J17" i="1"/>
  <c r="J19" i="1"/>
  <c r="J21" i="1"/>
  <c r="J22" i="1"/>
  <c r="J24" i="1"/>
  <c r="J26" i="1"/>
  <c r="J27" i="1"/>
  <c r="J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" i="1"/>
  <c r="B29" i="1"/>
  <c r="B28" i="1"/>
  <c r="P27" i="1"/>
  <c r="P26" i="1"/>
  <c r="P25" i="1"/>
  <c r="P24" i="1"/>
  <c r="P23" i="1"/>
  <c r="P22" i="1"/>
  <c r="P21" i="1"/>
  <c r="P19" i="1"/>
  <c r="P17" i="1"/>
  <c r="P16" i="1"/>
  <c r="P14" i="1"/>
  <c r="P12" i="1"/>
  <c r="P11" i="1"/>
  <c r="P9" i="1"/>
  <c r="P7" i="1"/>
  <c r="P6" i="1"/>
  <c r="P4" i="1"/>
  <c r="P2" i="1"/>
</calcChain>
</file>

<file path=xl/sharedStrings.xml><?xml version="1.0" encoding="utf-8"?>
<sst xmlns="http://schemas.openxmlformats.org/spreadsheetml/2006/main" count="20" uniqueCount="16">
  <si>
    <t>Year</t>
  </si>
  <si>
    <t>House Incumbents (Did Seek Reelection)</t>
  </si>
  <si>
    <t>Senate Incumbents (Did Seek Reelection)</t>
  </si>
  <si>
    <t>House Incumbents (Did Not Seek Reelection)*</t>
  </si>
  <si>
    <t>Senate Incumbents (Did Not Seek Reelection)*</t>
  </si>
  <si>
    <t>*</t>
  </si>
  <si>
    <t>Includes Primary Loses)</t>
  </si>
  <si>
    <t>Total Reelected</t>
  </si>
  <si>
    <t># with Nonconcurrent terms</t>
  </si>
  <si>
    <t># Reps past Senators</t>
  </si>
  <si>
    <t># Senators past House Reps</t>
  </si>
  <si>
    <t>% Incumbents Reelected</t>
  </si>
  <si>
    <t># of Not House Reelect</t>
  </si>
  <si>
    <t>After Redistricting</t>
  </si>
  <si>
    <t>Regular Election Years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</si>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</sst>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/>
    <xf numFmtId="1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10" fontId="2" fillId="0" borderId="0" xfId="0" applyNumberFormat="1" applyFont="1"/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39A6B-0E68-4F04-8D40-19CD773F4B6D}">
  <dimension ref="A1:P32"/>
  <sheetViews>
    <sheetView tabSelected="1" workbookViewId="0">
      <selection activeCell="O29" sqref="O29"/>
    </sheetView>
  </sheetViews>
  <sheetFormatPr defaultRowHeight="15" x14ac:dyDescent="0.25"/>
  <cols>
    <col min="1" max="1" width="13.85546875" style="3" customWidth="1"/>
    <col min="2" max="3" width="17.7109375" style="3" customWidth="1"/>
    <col min="4" max="4" width="19.28515625" style="3" customWidth="1"/>
    <col min="5" max="5" width="10.85546875" style="3" customWidth="1"/>
    <col min="6" max="6" width="14.28515625" style="4" customWidth="1"/>
    <col min="7" max="7" width="14.42578125" style="8" bestFit="1" customWidth="1"/>
    <col min="8" max="8" width="14.7109375" style="8" customWidth="1"/>
    <col min="9" max="10" width="18.7109375" style="3" customWidth="1"/>
    <col min="11" max="11" width="18.28515625" style="3" customWidth="1"/>
    <col min="12" max="12" width="10.140625" style="3" customWidth="1"/>
    <col min="13" max="13" width="13.5703125" style="4" bestFit="1" customWidth="1"/>
    <col min="14" max="14" width="14.42578125" style="8" bestFit="1" customWidth="1"/>
    <col min="15" max="15" width="11.85546875" style="3" customWidth="1"/>
  </cols>
  <sheetData>
    <row r="1" spans="1:16" ht="45" x14ac:dyDescent="0.25">
      <c r="A1" s="2" t="s">
        <v>0</v>
      </c>
      <c r="B1" s="1" t="s">
        <v>3</v>
      </c>
      <c r="C1" s="1" t="s">
        <v>15</v>
      </c>
      <c r="D1" s="1" t="s">
        <v>1</v>
      </c>
      <c r="E1" s="1" t="s">
        <v>7</v>
      </c>
      <c r="F1" s="9" t="s">
        <v>11</v>
      </c>
      <c r="G1" s="7" t="s">
        <v>8</v>
      </c>
      <c r="H1" s="7" t="s">
        <v>9</v>
      </c>
      <c r="I1" s="1" t="s">
        <v>4</v>
      </c>
      <c r="J1" s="1" t="s">
        <v>15</v>
      </c>
      <c r="K1" s="1" t="s">
        <v>2</v>
      </c>
      <c r="L1" s="1" t="s">
        <v>7</v>
      </c>
      <c r="M1" s="9" t="s">
        <v>11</v>
      </c>
      <c r="N1" s="7" t="s">
        <v>8</v>
      </c>
      <c r="O1" s="1" t="s">
        <v>10</v>
      </c>
      <c r="P1" s="1" t="s">
        <v>12</v>
      </c>
    </row>
    <row r="2" spans="1:16" x14ac:dyDescent="0.25">
      <c r="A2" s="3">
        <v>2020</v>
      </c>
      <c r="B2" s="3">
        <v>18</v>
      </c>
      <c r="C2" s="4">
        <f>B2/134</f>
        <v>0.13432835820895522</v>
      </c>
      <c r="D2" s="3">
        <v>116</v>
      </c>
      <c r="E2" s="3">
        <v>111</v>
      </c>
      <c r="F2" s="4">
        <v>0.95689999999999997</v>
      </c>
      <c r="G2" s="8">
        <v>0</v>
      </c>
      <c r="H2" s="8">
        <v>0</v>
      </c>
      <c r="I2" s="3">
        <v>6</v>
      </c>
      <c r="J2" s="4">
        <f>I2/67</f>
        <v>8.9552238805970144E-2</v>
      </c>
      <c r="K2" s="3">
        <v>61</v>
      </c>
      <c r="L2" s="3">
        <v>57</v>
      </c>
      <c r="M2" s="4">
        <v>0.93440000000000001</v>
      </c>
      <c r="N2" s="8">
        <v>0</v>
      </c>
      <c r="O2" s="3">
        <v>2</v>
      </c>
      <c r="P2" s="5">
        <f>O2/B2</f>
        <v>0.1111111111111111</v>
      </c>
    </row>
    <row r="3" spans="1:16" x14ac:dyDescent="0.25">
      <c r="A3" s="3">
        <v>2018</v>
      </c>
      <c r="B3" s="3">
        <v>24</v>
      </c>
      <c r="C3" s="4">
        <f t="shared" ref="C3:C27" si="0">B3/134</f>
        <v>0.17910447761194029</v>
      </c>
      <c r="D3" s="3">
        <v>110</v>
      </c>
      <c r="E3" s="3">
        <v>95</v>
      </c>
      <c r="F3" s="4">
        <v>0.86360000000000003</v>
      </c>
      <c r="G3" s="8">
        <v>3</v>
      </c>
      <c r="H3" s="8">
        <v>0</v>
      </c>
      <c r="J3" s="4"/>
      <c r="P3" s="5"/>
    </row>
    <row r="4" spans="1:16" x14ac:dyDescent="0.25">
      <c r="A4" s="3">
        <v>2016</v>
      </c>
      <c r="B4" s="3">
        <v>18</v>
      </c>
      <c r="C4" s="4">
        <f t="shared" si="0"/>
        <v>0.13432835820895522</v>
      </c>
      <c r="D4" s="3">
        <v>115</v>
      </c>
      <c r="E4" s="3">
        <v>110</v>
      </c>
      <c r="F4" s="4">
        <v>0.95650000000000002</v>
      </c>
      <c r="G4" s="8">
        <v>0</v>
      </c>
      <c r="H4" s="8">
        <v>0</v>
      </c>
      <c r="I4" s="3">
        <v>14</v>
      </c>
      <c r="J4" s="4">
        <f t="shared" ref="J4:J27" si="1">I4/67</f>
        <v>0.20895522388059701</v>
      </c>
      <c r="K4" s="3">
        <v>53</v>
      </c>
      <c r="L4" s="3">
        <v>46</v>
      </c>
      <c r="M4" s="4">
        <v>0.8679</v>
      </c>
      <c r="N4" s="8">
        <v>0</v>
      </c>
      <c r="O4" s="3">
        <v>5</v>
      </c>
      <c r="P4" s="5">
        <f>O4/B4</f>
        <v>0.27777777777777779</v>
      </c>
    </row>
    <row r="5" spans="1:16" x14ac:dyDescent="0.25">
      <c r="A5" s="3">
        <v>2014</v>
      </c>
      <c r="B5" s="3">
        <v>15</v>
      </c>
      <c r="C5" s="4">
        <f t="shared" si="0"/>
        <v>0.11194029850746269</v>
      </c>
      <c r="D5" s="3">
        <v>119</v>
      </c>
      <c r="E5" s="3">
        <v>108</v>
      </c>
      <c r="F5" s="4">
        <v>0.90759999999999996</v>
      </c>
      <c r="G5" s="8">
        <v>2</v>
      </c>
      <c r="H5" s="8">
        <v>0</v>
      </c>
      <c r="J5" s="4"/>
      <c r="P5" s="5"/>
    </row>
    <row r="6" spans="1:16" s="15" customFormat="1" x14ac:dyDescent="0.25">
      <c r="A6" s="10">
        <v>2012</v>
      </c>
      <c r="B6" s="10">
        <v>33</v>
      </c>
      <c r="C6" s="13">
        <f t="shared" si="0"/>
        <v>0.2462686567164179</v>
      </c>
      <c r="D6" s="10">
        <v>101</v>
      </c>
      <c r="E6" s="10">
        <v>92</v>
      </c>
      <c r="F6" s="13">
        <v>0.91090000000000004</v>
      </c>
      <c r="G6" s="14">
        <v>8</v>
      </c>
      <c r="H6" s="14">
        <v>1</v>
      </c>
      <c r="I6" s="10">
        <v>16</v>
      </c>
      <c r="J6" s="13">
        <f t="shared" si="1"/>
        <v>0.23880597014925373</v>
      </c>
      <c r="K6" s="10">
        <v>51</v>
      </c>
      <c r="L6" s="10">
        <v>44</v>
      </c>
      <c r="M6" s="13">
        <v>0.86270000000000002</v>
      </c>
      <c r="N6" s="14">
        <v>3</v>
      </c>
      <c r="O6" s="10">
        <v>1</v>
      </c>
      <c r="P6" s="16">
        <f>O6/B6</f>
        <v>3.0303030303030304E-2</v>
      </c>
    </row>
    <row r="7" spans="1:16" x14ac:dyDescent="0.25">
      <c r="A7" s="3">
        <v>2010</v>
      </c>
      <c r="B7" s="3">
        <v>15</v>
      </c>
      <c r="C7" s="4">
        <f t="shared" si="0"/>
        <v>0.11194029850746269</v>
      </c>
      <c r="D7" s="3">
        <v>119</v>
      </c>
      <c r="E7" s="3">
        <v>98</v>
      </c>
      <c r="F7" s="4">
        <v>0.82350000000000001</v>
      </c>
      <c r="G7" s="8">
        <v>1</v>
      </c>
      <c r="H7" s="8">
        <v>0</v>
      </c>
      <c r="I7" s="3">
        <v>9</v>
      </c>
      <c r="J7" s="4">
        <f t="shared" si="1"/>
        <v>0.13432835820895522</v>
      </c>
      <c r="K7" s="3">
        <v>58</v>
      </c>
      <c r="L7" s="3">
        <v>43</v>
      </c>
      <c r="M7" s="4">
        <v>0.71409999999999996</v>
      </c>
      <c r="N7" s="8">
        <v>1</v>
      </c>
      <c r="O7" s="3">
        <v>6</v>
      </c>
      <c r="P7" s="5">
        <f>O7/B7</f>
        <v>0.4</v>
      </c>
    </row>
    <row r="8" spans="1:16" x14ac:dyDescent="0.25">
      <c r="A8" s="3">
        <v>2008</v>
      </c>
      <c r="B8" s="3">
        <v>15</v>
      </c>
      <c r="C8" s="4">
        <f t="shared" si="0"/>
        <v>0.11194029850746269</v>
      </c>
      <c r="D8" s="3">
        <v>119</v>
      </c>
      <c r="E8" s="3">
        <v>111</v>
      </c>
      <c r="F8" s="4">
        <v>0.93279999999999996</v>
      </c>
      <c r="G8" s="8">
        <v>1</v>
      </c>
      <c r="H8" s="8">
        <v>0</v>
      </c>
      <c r="J8" s="4"/>
      <c r="P8" s="5"/>
    </row>
    <row r="9" spans="1:16" x14ac:dyDescent="0.25">
      <c r="A9" s="3">
        <v>2006</v>
      </c>
      <c r="B9" s="3">
        <v>23</v>
      </c>
      <c r="C9" s="4">
        <f t="shared" si="0"/>
        <v>0.17164179104477612</v>
      </c>
      <c r="D9" s="3">
        <v>111</v>
      </c>
      <c r="E9" s="3">
        <v>99</v>
      </c>
      <c r="F9" s="4">
        <v>0.89190000000000003</v>
      </c>
      <c r="G9" s="8">
        <v>0</v>
      </c>
      <c r="H9" s="8">
        <v>0</v>
      </c>
      <c r="I9" s="3">
        <v>9</v>
      </c>
      <c r="J9" s="4">
        <f t="shared" si="1"/>
        <v>0.13432835820895522</v>
      </c>
      <c r="K9" s="3">
        <v>58</v>
      </c>
      <c r="L9" s="3">
        <v>49</v>
      </c>
      <c r="M9" s="4">
        <v>0.8448</v>
      </c>
      <c r="N9" s="8">
        <v>0</v>
      </c>
      <c r="O9" s="3">
        <v>4</v>
      </c>
      <c r="P9" s="5">
        <f>O9/B9</f>
        <v>0.17391304347826086</v>
      </c>
    </row>
    <row r="10" spans="1:16" x14ac:dyDescent="0.25">
      <c r="A10" s="3">
        <v>2004</v>
      </c>
      <c r="B10" s="3">
        <v>11</v>
      </c>
      <c r="C10" s="4">
        <f t="shared" si="0"/>
        <v>8.2089552238805971E-2</v>
      </c>
      <c r="D10" s="3">
        <v>123</v>
      </c>
      <c r="E10" s="3">
        <v>108</v>
      </c>
      <c r="F10" s="4">
        <v>0.878</v>
      </c>
      <c r="G10" s="8">
        <v>1</v>
      </c>
      <c r="H10" s="8">
        <v>0</v>
      </c>
      <c r="J10" s="4"/>
      <c r="P10" s="5"/>
    </row>
    <row r="11" spans="1:16" s="15" customFormat="1" x14ac:dyDescent="0.25">
      <c r="A11" s="10">
        <v>2002</v>
      </c>
      <c r="B11" s="10">
        <v>33</v>
      </c>
      <c r="C11" s="11">
        <f t="shared" si="0"/>
        <v>0.2462686567164179</v>
      </c>
      <c r="D11" s="10">
        <v>101</v>
      </c>
      <c r="E11" s="10">
        <v>91</v>
      </c>
      <c r="F11" s="13">
        <v>0.9</v>
      </c>
      <c r="G11" s="14">
        <v>0</v>
      </c>
      <c r="H11" s="14">
        <v>0</v>
      </c>
      <c r="I11" s="10">
        <v>14</v>
      </c>
      <c r="J11" s="11">
        <f t="shared" si="1"/>
        <v>0.20895522388059701</v>
      </c>
      <c r="K11" s="10">
        <v>53</v>
      </c>
      <c r="L11" s="10">
        <v>46</v>
      </c>
      <c r="M11" s="13">
        <v>0.8679</v>
      </c>
      <c r="N11" s="14">
        <v>0</v>
      </c>
      <c r="O11" s="10">
        <v>6</v>
      </c>
      <c r="P11" s="12">
        <f>O11/B11</f>
        <v>0.18181818181818182</v>
      </c>
    </row>
    <row r="12" spans="1:16" x14ac:dyDescent="0.25">
      <c r="A12" s="3">
        <v>2000</v>
      </c>
      <c r="B12" s="3">
        <v>16</v>
      </c>
      <c r="C12" s="4">
        <f t="shared" si="0"/>
        <v>0.11940298507462686</v>
      </c>
      <c r="D12" s="3">
        <v>118</v>
      </c>
      <c r="E12" s="3">
        <v>113</v>
      </c>
      <c r="F12" s="4">
        <v>0.95760000000000001</v>
      </c>
      <c r="G12" s="8">
        <v>3</v>
      </c>
      <c r="H12" s="8">
        <v>0</v>
      </c>
      <c r="I12" s="3">
        <v>7</v>
      </c>
      <c r="J12" s="4">
        <f t="shared" si="1"/>
        <v>0.1044776119402985</v>
      </c>
      <c r="K12" s="3">
        <v>60</v>
      </c>
      <c r="L12" s="3">
        <v>57</v>
      </c>
      <c r="M12" s="4">
        <v>0.95</v>
      </c>
      <c r="N12" s="8">
        <v>0</v>
      </c>
      <c r="O12" s="3">
        <v>4</v>
      </c>
      <c r="P12" s="5">
        <f>O12/B12</f>
        <v>0.25</v>
      </c>
    </row>
    <row r="13" spans="1:16" x14ac:dyDescent="0.25">
      <c r="A13" s="3">
        <v>1998</v>
      </c>
      <c r="B13" s="3">
        <v>15</v>
      </c>
      <c r="C13" s="4">
        <f t="shared" si="0"/>
        <v>0.11194029850746269</v>
      </c>
      <c r="D13" s="3">
        <v>119</v>
      </c>
      <c r="E13" s="3">
        <v>113</v>
      </c>
      <c r="F13" s="4">
        <v>0.9496</v>
      </c>
      <c r="G13" s="8">
        <v>1</v>
      </c>
      <c r="H13" s="8">
        <v>0</v>
      </c>
      <c r="J13" s="4"/>
      <c r="P13" s="5"/>
    </row>
    <row r="14" spans="1:16" x14ac:dyDescent="0.25">
      <c r="A14" s="3">
        <v>1996</v>
      </c>
      <c r="B14" s="3">
        <v>18</v>
      </c>
      <c r="C14" s="4">
        <f t="shared" si="0"/>
        <v>0.13432835820895522</v>
      </c>
      <c r="D14" s="3">
        <v>116</v>
      </c>
      <c r="E14" s="3">
        <v>110</v>
      </c>
      <c r="F14" s="4">
        <v>0.94830000000000003</v>
      </c>
      <c r="G14" s="8">
        <v>2</v>
      </c>
      <c r="H14" s="8">
        <v>0</v>
      </c>
      <c r="I14" s="3">
        <v>7</v>
      </c>
      <c r="J14" s="4">
        <f t="shared" si="1"/>
        <v>0.1044776119402985</v>
      </c>
      <c r="K14" s="3">
        <v>60</v>
      </c>
      <c r="L14" s="3">
        <v>58</v>
      </c>
      <c r="M14" s="4">
        <v>0.9667</v>
      </c>
      <c r="N14" s="8">
        <v>0</v>
      </c>
      <c r="O14" s="3">
        <v>3</v>
      </c>
      <c r="P14" s="5">
        <f>O14/B14</f>
        <v>0.16666666666666666</v>
      </c>
    </row>
    <row r="15" spans="1:16" x14ac:dyDescent="0.25">
      <c r="A15" s="3">
        <v>1994</v>
      </c>
      <c r="B15" s="3">
        <v>16</v>
      </c>
      <c r="C15" s="4">
        <f t="shared" si="0"/>
        <v>0.11940298507462686</v>
      </c>
      <c r="D15" s="3">
        <v>118</v>
      </c>
      <c r="E15" s="3">
        <v>107</v>
      </c>
      <c r="F15" s="4">
        <v>0.90680000000000005</v>
      </c>
      <c r="G15" s="8">
        <v>1</v>
      </c>
      <c r="H15" s="8">
        <v>0</v>
      </c>
      <c r="J15" s="4"/>
      <c r="P15" s="5"/>
    </row>
    <row r="16" spans="1:16" s="15" customFormat="1" x14ac:dyDescent="0.25">
      <c r="A16" s="10">
        <v>1992</v>
      </c>
      <c r="B16" s="10">
        <v>21</v>
      </c>
      <c r="C16" s="11">
        <f t="shared" si="0"/>
        <v>0.15671641791044777</v>
      </c>
      <c r="D16" s="10">
        <v>113</v>
      </c>
      <c r="E16" s="10">
        <v>101</v>
      </c>
      <c r="F16" s="13">
        <v>0.89380000000000004</v>
      </c>
      <c r="G16" s="14">
        <v>0</v>
      </c>
      <c r="H16" s="14">
        <v>0</v>
      </c>
      <c r="I16" s="10">
        <v>12</v>
      </c>
      <c r="J16" s="11">
        <f t="shared" si="1"/>
        <v>0.17910447761194029</v>
      </c>
      <c r="K16" s="10">
        <v>55</v>
      </c>
      <c r="L16" s="10">
        <v>51</v>
      </c>
      <c r="M16" s="13">
        <v>0.92730000000000001</v>
      </c>
      <c r="N16" s="14">
        <v>0</v>
      </c>
      <c r="O16" s="10">
        <v>3</v>
      </c>
      <c r="P16" s="12">
        <f>O16/B16</f>
        <v>0.14285714285714285</v>
      </c>
    </row>
    <row r="17" spans="1:16" x14ac:dyDescent="0.25">
      <c r="A17" s="3">
        <v>1990</v>
      </c>
      <c r="B17" s="3">
        <v>13</v>
      </c>
      <c r="C17" s="4">
        <f t="shared" si="0"/>
        <v>9.7014925373134331E-2</v>
      </c>
      <c r="D17" s="3">
        <v>121</v>
      </c>
      <c r="E17" s="3">
        <v>111</v>
      </c>
      <c r="F17" s="4">
        <v>0.91739999999999999</v>
      </c>
      <c r="G17" s="8">
        <v>2</v>
      </c>
      <c r="H17" s="8">
        <v>0</v>
      </c>
      <c r="I17" s="3">
        <v>11</v>
      </c>
      <c r="J17" s="4">
        <f t="shared" si="1"/>
        <v>0.16417910447761194</v>
      </c>
      <c r="K17" s="3">
        <v>56</v>
      </c>
      <c r="L17" s="3">
        <v>51</v>
      </c>
      <c r="M17" s="4">
        <v>0.91069999999999995</v>
      </c>
      <c r="N17" s="8">
        <v>0</v>
      </c>
      <c r="O17" s="3">
        <v>5</v>
      </c>
      <c r="P17" s="5">
        <f>O17/B17</f>
        <v>0.38461538461538464</v>
      </c>
    </row>
    <row r="18" spans="1:16" x14ac:dyDescent="0.25">
      <c r="A18" s="3">
        <v>1988</v>
      </c>
      <c r="B18" s="3">
        <v>7</v>
      </c>
      <c r="C18" s="4">
        <f t="shared" si="0"/>
        <v>5.2238805970149252E-2</v>
      </c>
      <c r="D18" s="3">
        <v>127</v>
      </c>
      <c r="E18" s="3">
        <v>119</v>
      </c>
      <c r="F18" s="4">
        <v>0.93069999999999997</v>
      </c>
      <c r="G18" s="8">
        <v>0</v>
      </c>
      <c r="H18" s="8">
        <v>0</v>
      </c>
      <c r="J18" s="4"/>
      <c r="P18" s="5"/>
    </row>
    <row r="19" spans="1:16" x14ac:dyDescent="0.25">
      <c r="A19" s="3">
        <v>1986</v>
      </c>
      <c r="B19" s="3">
        <v>15</v>
      </c>
      <c r="C19" s="4">
        <f t="shared" si="0"/>
        <v>0.11194029850746269</v>
      </c>
      <c r="D19" s="3">
        <v>119</v>
      </c>
      <c r="E19" s="3">
        <v>102</v>
      </c>
      <c r="F19" s="4">
        <v>0.85709999999999997</v>
      </c>
      <c r="G19" s="8">
        <v>0</v>
      </c>
      <c r="H19" s="8">
        <v>3</v>
      </c>
      <c r="I19" s="3">
        <v>7</v>
      </c>
      <c r="J19" s="4">
        <f t="shared" si="1"/>
        <v>0.1044776119402985</v>
      </c>
      <c r="K19" s="3">
        <v>60</v>
      </c>
      <c r="L19" s="3">
        <v>57</v>
      </c>
      <c r="M19" s="4">
        <v>0.95</v>
      </c>
      <c r="N19" s="8">
        <v>0</v>
      </c>
      <c r="O19" s="3">
        <v>5</v>
      </c>
      <c r="P19" s="5">
        <f>O19/B19</f>
        <v>0.33333333333333331</v>
      </c>
    </row>
    <row r="20" spans="1:16" x14ac:dyDescent="0.25">
      <c r="A20" s="3">
        <v>1984</v>
      </c>
      <c r="B20" s="3">
        <v>15</v>
      </c>
      <c r="C20" s="4">
        <f t="shared" si="0"/>
        <v>0.11194029850746269</v>
      </c>
      <c r="D20" s="3">
        <v>119</v>
      </c>
      <c r="E20" s="3">
        <v>105</v>
      </c>
      <c r="F20" s="4">
        <v>0.88239999999999996</v>
      </c>
      <c r="G20" s="8">
        <v>3</v>
      </c>
      <c r="H20" s="8">
        <v>0</v>
      </c>
      <c r="J20" s="4"/>
      <c r="P20" s="5"/>
    </row>
    <row r="21" spans="1:16" s="15" customFormat="1" x14ac:dyDescent="0.25">
      <c r="A21" s="10">
        <v>1982</v>
      </c>
      <c r="B21" s="10">
        <v>35</v>
      </c>
      <c r="C21" s="13">
        <f t="shared" si="0"/>
        <v>0.26119402985074625</v>
      </c>
      <c r="D21" s="10">
        <v>99</v>
      </c>
      <c r="E21" s="10">
        <v>92</v>
      </c>
      <c r="F21" s="13">
        <v>0.92930000000000001</v>
      </c>
      <c r="G21" s="14">
        <v>6</v>
      </c>
      <c r="H21" s="14">
        <v>1</v>
      </c>
      <c r="I21" s="10">
        <v>15</v>
      </c>
      <c r="J21" s="13">
        <f t="shared" si="1"/>
        <v>0.22388059701492538</v>
      </c>
      <c r="K21" s="10">
        <v>52</v>
      </c>
      <c r="L21" s="10">
        <v>46</v>
      </c>
      <c r="M21" s="13">
        <v>0.88446000000000002</v>
      </c>
      <c r="N21" s="14">
        <v>0</v>
      </c>
      <c r="O21" s="10">
        <v>9</v>
      </c>
      <c r="P21" s="16">
        <f>O21/B21</f>
        <v>0.25714285714285712</v>
      </c>
    </row>
    <row r="22" spans="1:16" x14ac:dyDescent="0.25">
      <c r="A22" s="3">
        <v>1980</v>
      </c>
      <c r="B22" s="3">
        <v>18</v>
      </c>
      <c r="C22" s="4">
        <f t="shared" si="0"/>
        <v>0.13432835820895522</v>
      </c>
      <c r="D22" s="3">
        <v>116</v>
      </c>
      <c r="E22" s="3">
        <v>110</v>
      </c>
      <c r="F22" s="4">
        <v>0.93220000000000003</v>
      </c>
      <c r="G22" s="8">
        <v>3</v>
      </c>
      <c r="H22" s="8">
        <v>0</v>
      </c>
      <c r="I22" s="3">
        <v>13</v>
      </c>
      <c r="J22" s="4">
        <f t="shared" si="1"/>
        <v>0.19402985074626866</v>
      </c>
      <c r="K22" s="3">
        <v>54</v>
      </c>
      <c r="L22" s="3">
        <v>45</v>
      </c>
      <c r="M22" s="4">
        <v>0.83340000000000003</v>
      </c>
      <c r="N22" s="8">
        <v>0</v>
      </c>
      <c r="O22" s="3">
        <v>7</v>
      </c>
      <c r="P22" s="5">
        <f t="shared" ref="P22:P27" si="2">O22/B22</f>
        <v>0.3888888888888889</v>
      </c>
    </row>
    <row r="23" spans="1:16" x14ac:dyDescent="0.25">
      <c r="A23" s="3">
        <v>1978</v>
      </c>
      <c r="B23" s="3">
        <v>6</v>
      </c>
      <c r="C23" s="4">
        <f t="shared" si="0"/>
        <v>4.4776119402985072E-2</v>
      </c>
      <c r="D23" s="3">
        <v>120</v>
      </c>
      <c r="E23" s="3">
        <v>94</v>
      </c>
      <c r="F23" s="4">
        <v>0.78339999999999999</v>
      </c>
      <c r="G23" s="8">
        <v>2</v>
      </c>
      <c r="H23" s="8">
        <v>0</v>
      </c>
      <c r="J23" s="4"/>
      <c r="P23" s="5">
        <f t="shared" si="2"/>
        <v>0</v>
      </c>
    </row>
    <row r="24" spans="1:16" x14ac:dyDescent="0.25">
      <c r="A24" s="3">
        <v>1976</v>
      </c>
      <c r="B24" s="3">
        <v>19</v>
      </c>
      <c r="C24" s="4">
        <f t="shared" si="0"/>
        <v>0.1417910447761194</v>
      </c>
      <c r="D24" s="3">
        <v>115</v>
      </c>
      <c r="E24" s="3">
        <v>110</v>
      </c>
      <c r="F24" s="4">
        <v>0.95650000000000002</v>
      </c>
      <c r="G24" s="8">
        <v>3</v>
      </c>
      <c r="H24" s="8">
        <v>0</v>
      </c>
      <c r="I24" s="3">
        <v>12</v>
      </c>
      <c r="J24" s="4">
        <f t="shared" si="1"/>
        <v>0.17910447761194029</v>
      </c>
      <c r="K24" s="3">
        <v>55</v>
      </c>
      <c r="L24" s="3">
        <v>47</v>
      </c>
      <c r="M24" s="4">
        <v>0.85450000000000004</v>
      </c>
      <c r="N24" s="8">
        <v>0</v>
      </c>
      <c r="O24" s="3">
        <v>7</v>
      </c>
      <c r="P24" s="5">
        <f t="shared" si="2"/>
        <v>0.36842105263157893</v>
      </c>
    </row>
    <row r="25" spans="1:16" x14ac:dyDescent="0.25">
      <c r="A25" s="3">
        <v>1974</v>
      </c>
      <c r="B25" s="3">
        <v>24</v>
      </c>
      <c r="C25" s="4">
        <f t="shared" si="0"/>
        <v>0.17910447761194029</v>
      </c>
      <c r="D25" s="3">
        <v>110</v>
      </c>
      <c r="E25" s="3">
        <v>82</v>
      </c>
      <c r="F25" s="4">
        <v>0.74550000000000005</v>
      </c>
      <c r="G25" s="8">
        <v>1</v>
      </c>
      <c r="H25" s="8">
        <v>0</v>
      </c>
      <c r="J25" s="4"/>
      <c r="P25" s="5">
        <f t="shared" si="2"/>
        <v>0</v>
      </c>
    </row>
    <row r="26" spans="1:16" s="15" customFormat="1" x14ac:dyDescent="0.25">
      <c r="A26" s="10">
        <v>1972</v>
      </c>
      <c r="B26" s="10">
        <v>36</v>
      </c>
      <c r="C26" s="13">
        <f t="shared" si="0"/>
        <v>0.26865671641791045</v>
      </c>
      <c r="D26" s="10">
        <v>99</v>
      </c>
      <c r="E26" s="10">
        <v>81</v>
      </c>
      <c r="F26" s="13">
        <v>0.81820000000000004</v>
      </c>
      <c r="G26" s="14">
        <v>4</v>
      </c>
      <c r="H26" s="14">
        <v>1</v>
      </c>
      <c r="I26" s="10">
        <v>18</v>
      </c>
      <c r="J26" s="13">
        <f t="shared" si="1"/>
        <v>0.26865671641791045</v>
      </c>
      <c r="K26" s="10">
        <v>49</v>
      </c>
      <c r="L26" s="10">
        <v>41</v>
      </c>
      <c r="M26" s="13">
        <v>0.8367</v>
      </c>
      <c r="N26" s="14">
        <v>0</v>
      </c>
      <c r="O26" s="10">
        <v>12</v>
      </c>
      <c r="P26" s="16">
        <f t="shared" si="2"/>
        <v>0.33333333333333331</v>
      </c>
    </row>
    <row r="27" spans="1:16" x14ac:dyDescent="0.25">
      <c r="A27" s="3">
        <v>1970</v>
      </c>
      <c r="B27" s="3">
        <v>27</v>
      </c>
      <c r="C27" s="4">
        <f t="shared" si="0"/>
        <v>0.20149253731343283</v>
      </c>
      <c r="D27" s="3">
        <v>108</v>
      </c>
      <c r="E27" s="3">
        <v>91</v>
      </c>
      <c r="F27" s="4">
        <v>0.84260000000000002</v>
      </c>
      <c r="G27" s="8">
        <v>4</v>
      </c>
      <c r="H27" s="8">
        <v>0</v>
      </c>
      <c r="I27" s="3">
        <v>11</v>
      </c>
      <c r="J27" s="4">
        <f t="shared" si="1"/>
        <v>0.16417910447761194</v>
      </c>
      <c r="K27" s="3">
        <v>56</v>
      </c>
      <c r="L27" s="3">
        <v>44</v>
      </c>
      <c r="M27" s="4">
        <v>0.78569999999999995</v>
      </c>
      <c r="N27" s="8">
        <v>1</v>
      </c>
      <c r="O27" s="3">
        <v>5</v>
      </c>
      <c r="P27" s="5">
        <f t="shared" si="2"/>
        <v>0.18518518518518517</v>
      </c>
    </row>
    <row r="28" spans="1:16" ht="30" x14ac:dyDescent="0.25">
      <c r="A28" s="1" t="s">
        <v>14</v>
      </c>
      <c r="B28" s="3">
        <f>SUM(B2:B5)+SUM(B7:B10)+SUM(B12:B15)+SUM(B17+B20)+SUM(B22:B25)+B27</f>
        <v>326</v>
      </c>
      <c r="C28" s="8">
        <f>B28/21</f>
        <v>15.523809523809524</v>
      </c>
      <c r="D28" s="3">
        <f>SUM(D2:D27)-D29</f>
        <v>2458</v>
      </c>
      <c r="E28" s="4">
        <f>SUM(E2/D2+E3/D3+E4/D4+E5/D5+E7/D7+E8/D8+E9/D9+E10/D10+E12/D12+E13/D13+E14/D14+E15/D15+E17/D17+E18/D18+E19/D19+E20/D20+E22/D22+E23/D23+E24/D24+E25/D25+E27/D27)/21</f>
        <v>0.8972933554079835</v>
      </c>
      <c r="I28" s="3">
        <f>(6+14+9+9+7+7+11+7+13+12+11)</f>
        <v>106</v>
      </c>
      <c r="J28" s="17">
        <v>9.64</v>
      </c>
      <c r="K28" s="8">
        <f>SUM(K2:K4)+SUM(K7:K9)+SUM(K12:K14)+SUM(K17:K19)+SUM(K22:K24)+K27</f>
        <v>631</v>
      </c>
      <c r="L28" s="17">
        <v>57.36</v>
      </c>
      <c r="M28" s="4">
        <f>L28/67</f>
        <v>0.85611940298507461</v>
      </c>
    </row>
    <row r="29" spans="1:16" ht="30" x14ac:dyDescent="0.25">
      <c r="A29" s="1" t="s">
        <v>13</v>
      </c>
      <c r="B29" s="3">
        <f>B6+B11+B16+B21+B26</f>
        <v>158</v>
      </c>
      <c r="C29" s="8">
        <f>B29/5</f>
        <v>31.6</v>
      </c>
      <c r="D29" s="17">
        <f>SUM(D6,D11,D16,D21,D26)</f>
        <v>513</v>
      </c>
      <c r="E29" s="4">
        <f>SUM(E6/D6+E11/D11+E16/D16+E21/D21+E26/D26)/5</f>
        <v>0.89063224906561467</v>
      </c>
      <c r="I29" s="3">
        <f>16+14+12+15+18/5</f>
        <v>60.6</v>
      </c>
      <c r="J29" s="6">
        <f>I29/5</f>
        <v>12.120000000000001</v>
      </c>
      <c r="K29" s="3">
        <f>K6+K11+K16+K21+K26</f>
        <v>260</v>
      </c>
      <c r="L29" s="17">
        <f>K29/5</f>
        <v>52</v>
      </c>
      <c r="M29" s="4">
        <f>L29/67</f>
        <v>0.77611940298507465</v>
      </c>
    </row>
    <row r="32" spans="1:16" ht="30" x14ac:dyDescent="0.25">
      <c r="A32" s="2" t="s">
        <v>5</v>
      </c>
      <c r="B32" s="1" t="s">
        <v>6</v>
      </c>
      <c r="C3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2021-11-22T15:50:14Z</dcterms:created>
  <dcterms:modified xsi:type="dcterms:W3CDTF">2021-11-29T23:39:29Z</dcterms:modified>
</cp:coreProperties>
</file>